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L:\ОБЭ\Кузин С.А\2019\Баланс\"/>
    </mc:Choice>
  </mc:AlternateContent>
  <bookViews>
    <workbookView xWindow="0" yWindow="0" windowWidth="28800" windowHeight="11835"/>
  </bookViews>
  <sheets>
    <sheet name="2019" sheetId="17" r:id="rId1"/>
  </sheets>
  <calcPr calcId="152511"/>
  <webPublishing css="0" longFileNames="0" codePage="1251"/>
</workbook>
</file>

<file path=xl/calcChain.xml><?xml version="1.0" encoding="utf-8"?>
<calcChain xmlns="http://schemas.openxmlformats.org/spreadsheetml/2006/main">
  <c r="N18" i="17" l="1"/>
  <c r="V16" i="17" l="1"/>
  <c r="S16" i="17"/>
  <c r="H20" i="17" l="1"/>
  <c r="P10" i="17" l="1"/>
  <c r="E17" i="17" l="1"/>
  <c r="E13" i="17"/>
  <c r="E16" i="17"/>
  <c r="S9" i="17"/>
  <c r="S10" i="17"/>
  <c r="S11" i="17"/>
  <c r="O11" i="17" s="1"/>
  <c r="S12" i="17"/>
  <c r="S13" i="17"/>
  <c r="S14" i="17"/>
  <c r="S15" i="17"/>
  <c r="S17" i="17"/>
  <c r="S18" i="17"/>
  <c r="S19" i="17"/>
  <c r="S8" i="17"/>
  <c r="T20" i="17"/>
  <c r="K20" i="17"/>
  <c r="C20" i="17"/>
  <c r="V19" i="17"/>
  <c r="P19" i="17" s="1"/>
  <c r="N19" i="17"/>
  <c r="M19" i="17"/>
  <c r="J19" i="17"/>
  <c r="E19" i="17"/>
  <c r="F19" i="17" s="1"/>
  <c r="D19" i="17"/>
  <c r="V18" i="17"/>
  <c r="P18" i="17" s="1"/>
  <c r="O18" i="17" s="1"/>
  <c r="M18" i="17"/>
  <c r="J18" i="17"/>
  <c r="E18" i="17"/>
  <c r="F18" i="17" s="1"/>
  <c r="D18" i="17"/>
  <c r="V17" i="17"/>
  <c r="M17" i="17"/>
  <c r="J17" i="17"/>
  <c r="D17" i="17"/>
  <c r="M16" i="17"/>
  <c r="J16" i="17"/>
  <c r="D16" i="17"/>
  <c r="V15" i="17"/>
  <c r="M15" i="17"/>
  <c r="J15" i="17"/>
  <c r="E15" i="17"/>
  <c r="D15" i="17"/>
  <c r="V14" i="17"/>
  <c r="N14" i="17"/>
  <c r="M14" i="17"/>
  <c r="J14" i="17"/>
  <c r="E14" i="17"/>
  <c r="D14" i="17"/>
  <c r="V13" i="17"/>
  <c r="N13" i="17"/>
  <c r="M13" i="17"/>
  <c r="J13" i="17"/>
  <c r="D13" i="17"/>
  <c r="V12" i="17"/>
  <c r="N12" i="17"/>
  <c r="M12" i="17"/>
  <c r="G12" i="17" s="1"/>
  <c r="J12" i="17"/>
  <c r="E12" i="17"/>
  <c r="D12" i="17"/>
  <c r="V11" i="17"/>
  <c r="P11" i="17" s="1"/>
  <c r="M11" i="17"/>
  <c r="J11" i="17"/>
  <c r="E11" i="17"/>
  <c r="F11" i="17" s="1"/>
  <c r="D11" i="17"/>
  <c r="V10" i="17"/>
  <c r="N10" i="17"/>
  <c r="M10" i="17"/>
  <c r="J10" i="17"/>
  <c r="E10" i="17"/>
  <c r="D10" i="17"/>
  <c r="V9" i="17"/>
  <c r="P9" i="17" s="1"/>
  <c r="M9" i="17"/>
  <c r="G9" i="17" s="1"/>
  <c r="J9" i="17"/>
  <c r="E9" i="17"/>
  <c r="F9" i="17" s="1"/>
  <c r="D9" i="17"/>
  <c r="D20" i="17"/>
  <c r="B20" i="17"/>
  <c r="V8" i="17"/>
  <c r="Q20" i="17"/>
  <c r="N8" i="17"/>
  <c r="O8" i="17" s="1"/>
  <c r="M8" i="17"/>
  <c r="J8" i="17"/>
  <c r="E8" i="17"/>
  <c r="F8" i="17" s="1"/>
  <c r="D8" i="17"/>
  <c r="N9" i="17"/>
  <c r="O9" i="17" s="1"/>
  <c r="N11" i="17"/>
  <c r="N15" i="17"/>
  <c r="N16" i="17"/>
  <c r="N17" i="17"/>
  <c r="G19" i="17" l="1"/>
  <c r="O19" i="17"/>
  <c r="G18" i="17"/>
  <c r="G17" i="17"/>
  <c r="F17" i="17" s="1"/>
  <c r="P16" i="17"/>
  <c r="G15" i="17"/>
  <c r="F15" i="17" s="1"/>
  <c r="P15" i="17"/>
  <c r="O15" i="17" s="1"/>
  <c r="G13" i="17"/>
  <c r="G11" i="17"/>
  <c r="M20" i="17"/>
  <c r="L20" i="17" s="1"/>
  <c r="G16" i="17"/>
  <c r="F16" i="17" s="1"/>
  <c r="G8" i="17"/>
  <c r="G10" i="17"/>
  <c r="G14" i="17"/>
  <c r="F14" i="17" s="1"/>
  <c r="F13" i="17"/>
  <c r="P13" i="17"/>
  <c r="O13" i="17" s="1"/>
  <c r="F10" i="17"/>
  <c r="E20" i="17"/>
  <c r="J20" i="17"/>
  <c r="I20" i="17" s="1"/>
  <c r="F12" i="17"/>
  <c r="P14" i="17"/>
  <c r="O14" i="17" s="1"/>
  <c r="P17" i="17"/>
  <c r="O17" i="17" s="1"/>
  <c r="P12" i="17"/>
  <c r="O12" i="17" s="1"/>
  <c r="V20" i="17"/>
  <c r="U20" i="17" s="1"/>
  <c r="O10" i="17"/>
  <c r="P8" i="17"/>
  <c r="N20" i="17"/>
  <c r="S20" i="17"/>
  <c r="R20" i="17" s="1"/>
  <c r="P20" i="17" l="1"/>
  <c r="O20" i="17" s="1"/>
  <c r="O16" i="17"/>
  <c r="G20" i="17"/>
  <c r="F20" i="17" s="1"/>
</calcChain>
</file>

<file path=xl/sharedStrings.xml><?xml version="1.0" encoding="utf-8"?>
<sst xmlns="http://schemas.openxmlformats.org/spreadsheetml/2006/main" count="45" uniqueCount="27">
  <si>
    <t>январь</t>
  </si>
  <si>
    <t xml:space="preserve">февраль </t>
  </si>
  <si>
    <t>март</t>
  </si>
  <si>
    <t>апрель</t>
  </si>
  <si>
    <t>май</t>
  </si>
  <si>
    <t>июнь</t>
  </si>
  <si>
    <t>июль</t>
  </si>
  <si>
    <t>август</t>
  </si>
  <si>
    <t>цена, руб/кВт.ч.</t>
  </si>
  <si>
    <t>объем, кВт.ч</t>
  </si>
  <si>
    <t>период</t>
  </si>
  <si>
    <t>сентябрь</t>
  </si>
  <si>
    <t>октябрь</t>
  </si>
  <si>
    <t>ноябрь</t>
  </si>
  <si>
    <t>декабрь</t>
  </si>
  <si>
    <t>ИТОГО</t>
  </si>
  <si>
    <t>Фактически получено по инд.тарифу</t>
  </si>
  <si>
    <t xml:space="preserve">Стоимость без НДС </t>
  </si>
  <si>
    <t>нерегулируемая цена ИТОГО</t>
  </si>
  <si>
    <t xml:space="preserve"> цена (норматив)</t>
  </si>
  <si>
    <t xml:space="preserve"> цена (сверхнорматив)</t>
  </si>
  <si>
    <t>Ставка на оплату потерь, руб/МВт.ч.</t>
  </si>
  <si>
    <t>объем отпуска из сети, МВт.ч</t>
  </si>
  <si>
    <t>Гарантирующий поставщик - АО "Королевская электросеть СК" (Договор № 01-12-11 от 31.12.2011 г.)</t>
  </si>
  <si>
    <t>Гарантирующий поставщик - ПАО "Мосэнергосбыт" (Договор № 66-376 от 23.03.2015 г.)</t>
  </si>
  <si>
    <t>регулируемая цена утв. Комитетом по ценам и тарифам Московской области</t>
  </si>
  <si>
    <t>Затраты на покупку электрической энергии для компенсации технологических потерь АО "МСК Энерго" в 2019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</si>
</sst>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_ ;[Red]\-#,##0.00\ "/>
    <numFmt numFmtId="166" formatCode="0.00000"/>
    <numFmt numFmtId="167" formatCode="#,##0.00000"/>
    <numFmt numFmtId="168" formatCode="#,##0.00000_ ;[Red]\-#,##0.00000\ "/>
    <numFmt numFmtId="169" formatCode="#,##0_ ;[Red]\-#,##0\ "/>
    <numFmt numFmtId="170" formatCode="#,##0.000_ ;[Red]\-#,##0.000\ "/>
  </numFmts>
  <fonts count="10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24"/>
      <name val="Arial"/>
      <family val="2"/>
      <charset val="204"/>
    </font>
    <font>
      <b/>
      <sz val="16"/>
      <name val="Arial"/>
      <family val="2"/>
      <charset val="204"/>
    </font>
    <font>
      <b/>
      <sz val="10"/>
      <color rgb="FF00B050"/>
      <name val="Times New Roman"/>
      <family val="1"/>
      <charset val="204"/>
    </font>
    <font>
      <sz val="10"/>
      <color rgb="FF00B05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4EC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/>
    <xf numFmtId="0" fontId="2" fillId="2" borderId="6" xfId="0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center" vertical="center" wrapText="1"/>
    </xf>
    <xf numFmtId="0" fontId="3" fillId="0" borderId="15" xfId="0" applyFont="1" applyBorder="1"/>
    <xf numFmtId="168" fontId="3" fillId="0" borderId="16" xfId="0" applyNumberFormat="1" applyFont="1" applyBorder="1"/>
    <xf numFmtId="170" fontId="3" fillId="0" borderId="16" xfId="0" applyNumberFormat="1" applyFont="1" applyBorder="1"/>
    <xf numFmtId="170" fontId="4" fillId="2" borderId="17" xfId="0" applyNumberFormat="1" applyFont="1" applyFill="1" applyBorder="1"/>
    <xf numFmtId="166" fontId="2" fillId="2" borderId="17" xfId="0" applyNumberFormat="1" applyFont="1" applyFill="1" applyBorder="1"/>
    <xf numFmtId="166" fontId="4" fillId="2" borderId="13" xfId="0" applyNumberFormat="1" applyFont="1" applyFill="1" applyBorder="1" applyAlignment="1">
      <alignment horizontal="center" vertical="center" wrapText="1"/>
    </xf>
    <xf numFmtId="165" fontId="5" fillId="2" borderId="23" xfId="0" applyNumberFormat="1" applyFont="1" applyFill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4" fillId="2" borderId="14" xfId="0" applyFont="1" applyFill="1" applyBorder="1" applyAlignment="1">
      <alignment horizontal="center" vertical="center" wrapText="1"/>
    </xf>
    <xf numFmtId="165" fontId="2" fillId="2" borderId="28" xfId="0" applyNumberFormat="1" applyFont="1" applyFill="1" applyBorder="1"/>
    <xf numFmtId="3" fontId="2" fillId="2" borderId="29" xfId="0" applyNumberFormat="1" applyFont="1" applyFill="1" applyBorder="1"/>
    <xf numFmtId="166" fontId="2" fillId="2" borderId="30" xfId="0" applyNumberFormat="1" applyFont="1" applyFill="1" applyBorder="1"/>
    <xf numFmtId="165" fontId="2" fillId="2" borderId="31" xfId="0" applyNumberFormat="1" applyFont="1" applyFill="1" applyBorder="1"/>
    <xf numFmtId="3" fontId="2" fillId="2" borderId="32" xfId="0" applyNumberFormat="1" applyFont="1" applyFill="1" applyBorder="1"/>
    <xf numFmtId="165" fontId="2" fillId="2" borderId="33" xfId="0" applyNumberFormat="1" applyFont="1" applyFill="1" applyBorder="1"/>
    <xf numFmtId="3" fontId="2" fillId="2" borderId="34" xfId="0" applyNumberFormat="1" applyFont="1" applyFill="1" applyBorder="1"/>
    <xf numFmtId="166" fontId="2" fillId="2" borderId="35" xfId="0" applyNumberFormat="1" applyFont="1" applyFill="1" applyBorder="1"/>
    <xf numFmtId="165" fontId="2" fillId="2" borderId="36" xfId="0" applyNumberFormat="1" applyFont="1" applyFill="1" applyBorder="1"/>
    <xf numFmtId="165" fontId="2" fillId="2" borderId="37" xfId="0" applyNumberFormat="1" applyFont="1" applyFill="1" applyBorder="1"/>
    <xf numFmtId="165" fontId="2" fillId="2" borderId="38" xfId="0" applyNumberFormat="1" applyFont="1" applyFill="1" applyBorder="1"/>
    <xf numFmtId="169" fontId="2" fillId="2" borderId="32" xfId="0" applyNumberFormat="1" applyFont="1" applyFill="1" applyBorder="1"/>
    <xf numFmtId="169" fontId="2" fillId="2" borderId="29" xfId="1" applyNumberFormat="1" applyFont="1" applyFill="1" applyBorder="1"/>
    <xf numFmtId="169" fontId="2" fillId="2" borderId="32" xfId="1" applyNumberFormat="1" applyFont="1" applyFill="1" applyBorder="1"/>
    <xf numFmtId="169" fontId="2" fillId="2" borderId="34" xfId="0" applyNumberFormat="1" applyFont="1" applyFill="1" applyBorder="1"/>
    <xf numFmtId="165" fontId="3" fillId="0" borderId="39" xfId="0" applyNumberFormat="1" applyFont="1" applyBorder="1"/>
    <xf numFmtId="3" fontId="3" fillId="0" borderId="40" xfId="0" applyNumberFormat="1" applyFont="1" applyBorder="1" applyAlignment="1">
      <alignment horizontal="center" vertical="center"/>
    </xf>
    <xf numFmtId="167" fontId="3" fillId="0" borderId="41" xfId="0" applyNumberFormat="1" applyFont="1" applyBorder="1" applyAlignment="1">
      <alignment horizontal="center" vertical="center"/>
    </xf>
    <xf numFmtId="165" fontId="3" fillId="0" borderId="42" xfId="0" applyNumberFormat="1" applyFont="1" applyBorder="1" applyAlignment="1">
      <alignment horizontal="center" vertical="center"/>
    </xf>
    <xf numFmtId="3" fontId="3" fillId="0" borderId="43" xfId="0" applyNumberFormat="1" applyFont="1" applyBorder="1" applyAlignment="1">
      <alignment horizontal="center" vertical="center"/>
    </xf>
    <xf numFmtId="166" fontId="3" fillId="0" borderId="16" xfId="0" applyNumberFormat="1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center" vertical="center"/>
    </xf>
    <xf numFmtId="167" fontId="3" fillId="0" borderId="44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165" fontId="0" fillId="0" borderId="0" xfId="0" applyNumberFormat="1"/>
    <xf numFmtId="3" fontId="0" fillId="0" borderId="0" xfId="0" applyNumberFormat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0" fillId="0" borderId="21" xfId="0" applyBorder="1" applyAlignment="1"/>
    <xf numFmtId="0" fontId="0" fillId="0" borderId="22" xfId="0" applyBorder="1" applyAlignment="1"/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8"/>
  <sheetViews>
    <sheetView tabSelected="1" zoomScaleNormal="100" workbookViewId="0">
      <pane xSplit="1" ySplit="7" topLeftCell="E11" activePane="bottomRight" state="frozen"/>
      <selection pane="topRight" activeCell="B1" sqref="B1"/>
      <selection pane="bottomLeft" activeCell="A8" sqref="A8"/>
      <selection pane="bottomRight" activeCell="K20" sqref="K20"/>
    </sheetView>
  </sheetViews>
  <sheetFormatPr defaultRowHeight="12.75" x14ac:dyDescent="0.2"/>
  <cols>
    <col min="1" max="1" width="10.7109375" customWidth="1"/>
    <col min="2" max="2" width="11.5703125" hidden="1" customWidth="1"/>
    <col min="3" max="3" width="12.7109375" hidden="1" customWidth="1"/>
    <col min="4" max="4" width="17.28515625" hidden="1" customWidth="1"/>
    <col min="5" max="5" width="18.7109375" bestFit="1" customWidth="1"/>
    <col min="6" max="6" width="12" customWidth="1"/>
    <col min="7" max="7" width="15.42578125" customWidth="1"/>
    <col min="8" max="8" width="10.42578125" customWidth="1"/>
    <col min="9" max="9" width="12" customWidth="1"/>
    <col min="10" max="10" width="14" customWidth="1"/>
    <col min="11" max="13" width="12" customWidth="1"/>
    <col min="14" max="14" width="14.42578125" customWidth="1"/>
    <col min="15" max="15" width="13.7109375" customWidth="1"/>
    <col min="16" max="16" width="13.85546875" bestFit="1" customWidth="1"/>
    <col min="17" max="17" width="10.85546875" bestFit="1" customWidth="1"/>
    <col min="18" max="18" width="12" customWidth="1"/>
    <col min="19" max="19" width="13.85546875" bestFit="1" customWidth="1"/>
    <col min="20" max="21" width="12" customWidth="1"/>
    <col min="22" max="22" width="12.7109375" bestFit="1" customWidth="1"/>
  </cols>
  <sheetData>
    <row r="2" spans="1:22" s="3" customFormat="1" ht="12.75" customHeight="1" x14ac:dyDescent="0.4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s="3" customFormat="1" ht="12.75" customHeight="1" x14ac:dyDescent="0.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ht="13.5" thickBot="1" x14ac:dyDescent="0.25"/>
    <row r="5" spans="1:22" s="2" customFormat="1" ht="84" customHeight="1" thickBot="1" x14ac:dyDescent="0.25">
      <c r="A5" s="53" t="s">
        <v>10</v>
      </c>
      <c r="B5" s="56" t="s">
        <v>25</v>
      </c>
      <c r="C5" s="57"/>
      <c r="D5" s="58"/>
      <c r="E5" s="62" t="s">
        <v>23</v>
      </c>
      <c r="F5" s="63"/>
      <c r="G5" s="63"/>
      <c r="H5" s="63"/>
      <c r="I5" s="63"/>
      <c r="J5" s="63"/>
      <c r="K5" s="63"/>
      <c r="L5" s="63"/>
      <c r="M5" s="64"/>
      <c r="N5" s="62" t="s">
        <v>24</v>
      </c>
      <c r="O5" s="63"/>
      <c r="P5" s="63"/>
      <c r="Q5" s="63"/>
      <c r="R5" s="63"/>
      <c r="S5" s="63"/>
      <c r="T5" s="63"/>
      <c r="U5" s="63"/>
      <c r="V5" s="64"/>
    </row>
    <row r="6" spans="1:22" s="1" customFormat="1" ht="12.75" customHeight="1" thickBot="1" x14ac:dyDescent="0.25">
      <c r="A6" s="54"/>
      <c r="B6" s="59"/>
      <c r="C6" s="60"/>
      <c r="D6" s="61"/>
      <c r="E6" s="48" t="s">
        <v>18</v>
      </c>
      <c r="F6" s="49"/>
      <c r="G6" s="50"/>
      <c r="H6" s="48" t="s">
        <v>19</v>
      </c>
      <c r="I6" s="49"/>
      <c r="J6" s="50"/>
      <c r="K6" s="48" t="s">
        <v>20</v>
      </c>
      <c r="L6" s="49"/>
      <c r="M6" s="50"/>
      <c r="N6" s="48" t="s">
        <v>18</v>
      </c>
      <c r="O6" s="49"/>
      <c r="P6" s="51"/>
      <c r="Q6" s="49" t="s">
        <v>19</v>
      </c>
      <c r="R6" s="49"/>
      <c r="S6" s="51"/>
      <c r="T6" s="49" t="s">
        <v>20</v>
      </c>
      <c r="U6" s="49"/>
      <c r="V6" s="50"/>
    </row>
    <row r="7" spans="1:22" s="1" customFormat="1" ht="51.75" thickBot="1" x14ac:dyDescent="0.25">
      <c r="A7" s="55"/>
      <c r="B7" s="15" t="s">
        <v>21</v>
      </c>
      <c r="C7" s="9" t="s">
        <v>22</v>
      </c>
      <c r="D7" s="20" t="s">
        <v>16</v>
      </c>
      <c r="E7" s="7" t="s">
        <v>9</v>
      </c>
      <c r="F7" s="5" t="s">
        <v>8</v>
      </c>
      <c r="G7" s="7" t="s">
        <v>17</v>
      </c>
      <c r="H7" s="7" t="s">
        <v>9</v>
      </c>
      <c r="I7" s="5" t="s">
        <v>8</v>
      </c>
      <c r="J7" s="7" t="s">
        <v>17</v>
      </c>
      <c r="K7" s="7" t="s">
        <v>9</v>
      </c>
      <c r="L7" s="5" t="s">
        <v>8</v>
      </c>
      <c r="M7" s="7" t="s">
        <v>17</v>
      </c>
      <c r="N7" s="7" t="s">
        <v>9</v>
      </c>
      <c r="O7" s="5" t="s">
        <v>8</v>
      </c>
      <c r="P7" s="6" t="s">
        <v>17</v>
      </c>
      <c r="Q7" s="7" t="s">
        <v>9</v>
      </c>
      <c r="R7" s="5" t="s">
        <v>8</v>
      </c>
      <c r="S7" s="6" t="s">
        <v>17</v>
      </c>
      <c r="T7" s="7" t="s">
        <v>9</v>
      </c>
      <c r="U7" s="8" t="s">
        <v>8</v>
      </c>
      <c r="V7" s="4" t="s">
        <v>17</v>
      </c>
    </row>
    <row r="8" spans="1:22" s="1" customFormat="1" x14ac:dyDescent="0.2">
      <c r="A8" s="17" t="s">
        <v>0</v>
      </c>
      <c r="B8" s="16"/>
      <c r="C8" s="13"/>
      <c r="D8" s="21">
        <f t="shared" ref="D8:D19" si="0">B8*C8</f>
        <v>0</v>
      </c>
      <c r="E8" s="22">
        <f>H8+K8</f>
        <v>0</v>
      </c>
      <c r="F8" s="23">
        <f>IF(E8=0,0,G8/E8)</f>
        <v>0</v>
      </c>
      <c r="G8" s="24">
        <f>J8+M8</f>
        <v>0</v>
      </c>
      <c r="H8" s="33">
        <v>0</v>
      </c>
      <c r="I8" s="23">
        <v>0</v>
      </c>
      <c r="J8" s="24">
        <f>H8*I8</f>
        <v>0</v>
      </c>
      <c r="K8" s="33">
        <v>0</v>
      </c>
      <c r="L8" s="23">
        <v>0</v>
      </c>
      <c r="M8" s="24">
        <f>K8*L8</f>
        <v>0</v>
      </c>
      <c r="N8" s="22">
        <f>Q8+T8</f>
        <v>0</v>
      </c>
      <c r="O8" s="23">
        <f>IF(N8=0,0,P8/N8)</f>
        <v>0</v>
      </c>
      <c r="P8" s="30">
        <f>S8+V8</f>
        <v>0</v>
      </c>
      <c r="Q8" s="33">
        <v>0</v>
      </c>
      <c r="R8" s="23">
        <v>0</v>
      </c>
      <c r="S8" s="24">
        <f>Q8*R8</f>
        <v>0</v>
      </c>
      <c r="T8" s="22">
        <v>0</v>
      </c>
      <c r="U8" s="23">
        <v>0</v>
      </c>
      <c r="V8" s="24">
        <f>T8*U8</f>
        <v>0</v>
      </c>
    </row>
    <row r="9" spans="1:22" s="1" customFormat="1" x14ac:dyDescent="0.2">
      <c r="A9" s="18" t="s">
        <v>1</v>
      </c>
      <c r="B9" s="16"/>
      <c r="C9" s="13"/>
      <c r="D9" s="21">
        <f t="shared" si="0"/>
        <v>0</v>
      </c>
      <c r="E9" s="25">
        <f t="shared" ref="E9:E16" si="1">H9+K9</f>
        <v>0</v>
      </c>
      <c r="F9" s="14">
        <f>IF(E9=0,0,G9/E9)</f>
        <v>0</v>
      </c>
      <c r="G9" s="26">
        <f>J9+M9</f>
        <v>0</v>
      </c>
      <c r="H9" s="32">
        <v>0</v>
      </c>
      <c r="I9" s="14">
        <v>0</v>
      </c>
      <c r="J9" s="26">
        <f t="shared" ref="J9:J19" si="2">H9*I9</f>
        <v>0</v>
      </c>
      <c r="K9" s="32">
        <v>0</v>
      </c>
      <c r="L9" s="14">
        <v>0</v>
      </c>
      <c r="M9" s="26">
        <f t="shared" ref="M9:M19" si="3">K9*L9</f>
        <v>0</v>
      </c>
      <c r="N9" s="25">
        <f t="shared" ref="N9:N19" si="4">Q9+T9</f>
        <v>0</v>
      </c>
      <c r="O9" s="14">
        <f>IF(N9=0,0,P9/N9)</f>
        <v>0</v>
      </c>
      <c r="P9" s="21">
        <f t="shared" ref="P9:P17" si="5">S9+V9</f>
        <v>0</v>
      </c>
      <c r="Q9" s="32">
        <v>0</v>
      </c>
      <c r="R9" s="14">
        <v>0</v>
      </c>
      <c r="S9" s="26">
        <f t="shared" ref="S9:S19" si="6">Q9*R9</f>
        <v>0</v>
      </c>
      <c r="T9" s="25">
        <v>0</v>
      </c>
      <c r="U9" s="14">
        <v>0</v>
      </c>
      <c r="V9" s="26">
        <f t="shared" ref="V9:V19" si="7">T9*U9</f>
        <v>0</v>
      </c>
    </row>
    <row r="10" spans="1:22" s="1" customFormat="1" x14ac:dyDescent="0.2">
      <c r="A10" s="18" t="s">
        <v>2</v>
      </c>
      <c r="B10" s="16"/>
      <c r="C10" s="13"/>
      <c r="D10" s="21">
        <f t="shared" si="0"/>
        <v>0</v>
      </c>
      <c r="E10" s="25">
        <f t="shared" si="1"/>
        <v>698</v>
      </c>
      <c r="F10" s="14">
        <f t="shared" ref="F10:F19" si="8">IF(E10=0,0,G10/E10)</f>
        <v>1.45835</v>
      </c>
      <c r="G10" s="26">
        <f>J10+M10</f>
        <v>1017.9283</v>
      </c>
      <c r="H10" s="32">
        <v>698</v>
      </c>
      <c r="I10" s="14">
        <v>1.45835</v>
      </c>
      <c r="J10" s="26">
        <f t="shared" si="2"/>
        <v>1017.9283</v>
      </c>
      <c r="K10" s="32">
        <v>0</v>
      </c>
      <c r="L10" s="14">
        <v>0</v>
      </c>
      <c r="M10" s="26">
        <f t="shared" si="3"/>
        <v>0</v>
      </c>
      <c r="N10" s="25">
        <f t="shared" si="4"/>
        <v>7800061</v>
      </c>
      <c r="O10" s="14">
        <f>IF(N10=0,0,P10/N10)</f>
        <v>2.6073599999999999</v>
      </c>
      <c r="P10" s="21">
        <f>S10+V10</f>
        <v>20337567.04896</v>
      </c>
      <c r="Q10" s="32">
        <v>7800061</v>
      </c>
      <c r="R10" s="14">
        <v>2.6073599999999999</v>
      </c>
      <c r="S10" s="26">
        <f t="shared" si="6"/>
        <v>20337567.04896</v>
      </c>
      <c r="T10" s="25">
        <v>0</v>
      </c>
      <c r="U10" s="14">
        <v>0</v>
      </c>
      <c r="V10" s="26">
        <f t="shared" si="7"/>
        <v>0</v>
      </c>
    </row>
    <row r="11" spans="1:22" s="1" customFormat="1" x14ac:dyDescent="0.2">
      <c r="A11" s="18" t="s">
        <v>3</v>
      </c>
      <c r="B11" s="16"/>
      <c r="C11" s="13"/>
      <c r="D11" s="21">
        <f t="shared" si="0"/>
        <v>0</v>
      </c>
      <c r="E11" s="25">
        <f t="shared" si="1"/>
        <v>0</v>
      </c>
      <c r="F11" s="14">
        <f t="shared" si="8"/>
        <v>0</v>
      </c>
      <c r="G11" s="26">
        <f>J11+M11</f>
        <v>0</v>
      </c>
      <c r="H11" s="34">
        <v>0</v>
      </c>
      <c r="I11" s="14">
        <v>0</v>
      </c>
      <c r="J11" s="26">
        <f t="shared" si="2"/>
        <v>0</v>
      </c>
      <c r="K11" s="34">
        <v>0</v>
      </c>
      <c r="L11" s="14">
        <v>0</v>
      </c>
      <c r="M11" s="26">
        <f t="shared" si="3"/>
        <v>0</v>
      </c>
      <c r="N11" s="25">
        <f t="shared" si="4"/>
        <v>6972396</v>
      </c>
      <c r="O11" s="14">
        <f t="shared" ref="O11:O20" si="9">IF(N11=0,0,P11/N11)</f>
        <v>2.7697984809067071</v>
      </c>
      <c r="P11" s="21">
        <f>S11+V11</f>
        <v>19312131.84908</v>
      </c>
      <c r="Q11" s="34">
        <v>5352700</v>
      </c>
      <c r="R11" s="14">
        <v>2.7804099999999998</v>
      </c>
      <c r="S11" s="26">
        <f t="shared" si="6"/>
        <v>14882700.606999999</v>
      </c>
      <c r="T11" s="25">
        <v>1619696</v>
      </c>
      <c r="U11" s="14">
        <v>2.7347299999999999</v>
      </c>
      <c r="V11" s="26">
        <f t="shared" si="7"/>
        <v>4429431.2420800002</v>
      </c>
    </row>
    <row r="12" spans="1:22" s="1" customFormat="1" x14ac:dyDescent="0.2">
      <c r="A12" s="18" t="s">
        <v>4</v>
      </c>
      <c r="B12" s="16"/>
      <c r="C12" s="13"/>
      <c r="D12" s="21">
        <f t="shared" si="0"/>
        <v>0</v>
      </c>
      <c r="E12" s="25">
        <f t="shared" si="1"/>
        <v>2234</v>
      </c>
      <c r="F12" s="14">
        <f t="shared" si="8"/>
        <v>1.55948</v>
      </c>
      <c r="G12" s="26">
        <f t="shared" ref="G12:G17" si="10">J12+M12</f>
        <v>3483.8783199999998</v>
      </c>
      <c r="H12" s="32">
        <v>2234</v>
      </c>
      <c r="I12" s="14">
        <v>1.55948</v>
      </c>
      <c r="J12" s="26">
        <f t="shared" si="2"/>
        <v>3483.8783199999998</v>
      </c>
      <c r="K12" s="32">
        <v>0</v>
      </c>
      <c r="L12" s="14">
        <v>0</v>
      </c>
      <c r="M12" s="26">
        <f t="shared" si="3"/>
        <v>0</v>
      </c>
      <c r="N12" s="25">
        <f t="shared" si="4"/>
        <v>5889071</v>
      </c>
      <c r="O12" s="14">
        <f t="shared" si="9"/>
        <v>2.4081000000000001</v>
      </c>
      <c r="P12" s="21">
        <f t="shared" si="5"/>
        <v>14181471.875100002</v>
      </c>
      <c r="Q12" s="32">
        <v>5889071</v>
      </c>
      <c r="R12" s="14">
        <v>2.4081000000000001</v>
      </c>
      <c r="S12" s="26">
        <f t="shared" si="6"/>
        <v>14181471.875100002</v>
      </c>
      <c r="T12" s="25">
        <v>0</v>
      </c>
      <c r="U12" s="14">
        <v>0</v>
      </c>
      <c r="V12" s="26">
        <f t="shared" si="7"/>
        <v>0</v>
      </c>
    </row>
    <row r="13" spans="1:22" s="1" customFormat="1" x14ac:dyDescent="0.2">
      <c r="A13" s="18" t="s">
        <v>5</v>
      </c>
      <c r="B13" s="16"/>
      <c r="C13" s="13"/>
      <c r="D13" s="21">
        <f t="shared" si="0"/>
        <v>0</v>
      </c>
      <c r="E13" s="25">
        <f t="shared" si="1"/>
        <v>3690</v>
      </c>
      <c r="F13" s="14">
        <f t="shared" si="8"/>
        <v>2.335217154471545</v>
      </c>
      <c r="G13" s="26">
        <f t="shared" si="10"/>
        <v>8616.9513000000006</v>
      </c>
      <c r="H13" s="32">
        <v>3000</v>
      </c>
      <c r="I13" s="14">
        <v>2.3516499999999998</v>
      </c>
      <c r="J13" s="26">
        <f t="shared" si="2"/>
        <v>7054.95</v>
      </c>
      <c r="K13" s="32">
        <v>690</v>
      </c>
      <c r="L13" s="14">
        <v>2.2637700000000001</v>
      </c>
      <c r="M13" s="26">
        <f t="shared" si="3"/>
        <v>1562.0013000000001</v>
      </c>
      <c r="N13" s="25">
        <f t="shared" si="4"/>
        <v>2307188</v>
      </c>
      <c r="O13" s="14">
        <f t="shared" si="9"/>
        <v>2.5391400000000002</v>
      </c>
      <c r="P13" s="21">
        <f t="shared" si="5"/>
        <v>5858273.3383200001</v>
      </c>
      <c r="Q13" s="32">
        <v>2307188</v>
      </c>
      <c r="R13" s="14">
        <v>2.5391400000000002</v>
      </c>
      <c r="S13" s="26">
        <f t="shared" si="6"/>
        <v>5858273.3383200001</v>
      </c>
      <c r="T13" s="25">
        <v>0</v>
      </c>
      <c r="U13" s="14">
        <v>0</v>
      </c>
      <c r="V13" s="26">
        <f t="shared" si="7"/>
        <v>0</v>
      </c>
    </row>
    <row r="14" spans="1:22" s="1" customFormat="1" x14ac:dyDescent="0.2">
      <c r="A14" s="18" t="s">
        <v>6</v>
      </c>
      <c r="B14" s="16"/>
      <c r="C14" s="13"/>
      <c r="D14" s="21">
        <f t="shared" si="0"/>
        <v>0</v>
      </c>
      <c r="E14" s="25">
        <f t="shared" si="1"/>
        <v>2741</v>
      </c>
      <c r="F14" s="14">
        <f t="shared" si="8"/>
        <v>2.4236300000000002</v>
      </c>
      <c r="G14" s="26">
        <f t="shared" si="10"/>
        <v>6643.1698300000007</v>
      </c>
      <c r="H14" s="32">
        <v>2741</v>
      </c>
      <c r="I14" s="14">
        <v>2.4236300000000002</v>
      </c>
      <c r="J14" s="26">
        <f t="shared" si="2"/>
        <v>6643.1698300000007</v>
      </c>
      <c r="K14" s="32">
        <v>0</v>
      </c>
      <c r="L14" s="14">
        <v>0</v>
      </c>
      <c r="M14" s="26">
        <f t="shared" si="3"/>
        <v>0</v>
      </c>
      <c r="N14" s="25">
        <f t="shared" si="4"/>
        <v>9558898</v>
      </c>
      <c r="O14" s="14">
        <f t="shared" si="9"/>
        <v>2.3923566148838495</v>
      </c>
      <c r="P14" s="21">
        <f t="shared" si="5"/>
        <v>22868292.861299999</v>
      </c>
      <c r="Q14" s="32">
        <v>4083700</v>
      </c>
      <c r="R14" s="14">
        <v>2.4185099999999999</v>
      </c>
      <c r="S14" s="26">
        <f t="shared" si="6"/>
        <v>9876469.2870000005</v>
      </c>
      <c r="T14" s="25">
        <v>5475198</v>
      </c>
      <c r="U14" s="14">
        <v>2.3728500000000001</v>
      </c>
      <c r="V14" s="26">
        <f t="shared" si="7"/>
        <v>12991823.5743</v>
      </c>
    </row>
    <row r="15" spans="1:22" s="1" customFormat="1" x14ac:dyDescent="0.2">
      <c r="A15" s="18" t="s">
        <v>7</v>
      </c>
      <c r="B15" s="16"/>
      <c r="C15" s="13"/>
      <c r="D15" s="21">
        <f t="shared" si="0"/>
        <v>0</v>
      </c>
      <c r="E15" s="25">
        <f t="shared" si="1"/>
        <v>4483</v>
      </c>
      <c r="F15" s="14">
        <f t="shared" si="8"/>
        <v>3.4489716350658046</v>
      </c>
      <c r="G15" s="26">
        <f>J15+M15</f>
        <v>15461.739840000002</v>
      </c>
      <c r="H15" s="32">
        <v>2000</v>
      </c>
      <c r="I15" s="14">
        <v>3.1416900000000001</v>
      </c>
      <c r="J15" s="26">
        <f t="shared" si="2"/>
        <v>6283.38</v>
      </c>
      <c r="K15" s="32">
        <v>2483</v>
      </c>
      <c r="L15" s="14">
        <v>3.6964800000000002</v>
      </c>
      <c r="M15" s="26">
        <f t="shared" si="3"/>
        <v>9178.359840000001</v>
      </c>
      <c r="N15" s="25">
        <f t="shared" si="4"/>
        <v>9185591</v>
      </c>
      <c r="O15" s="14">
        <f t="shared" si="9"/>
        <v>2.5476012032813133</v>
      </c>
      <c r="P15" s="21">
        <f t="shared" si="5"/>
        <v>23401222.684450001</v>
      </c>
      <c r="Q15" s="32">
        <v>4758000</v>
      </c>
      <c r="R15" s="14">
        <v>2.5696099999999999</v>
      </c>
      <c r="S15" s="26">
        <f t="shared" si="6"/>
        <v>12226204.379999999</v>
      </c>
      <c r="T15" s="25">
        <v>4427591</v>
      </c>
      <c r="U15" s="14">
        <v>2.5239500000000001</v>
      </c>
      <c r="V15" s="26">
        <f t="shared" si="7"/>
        <v>11175018.30445</v>
      </c>
    </row>
    <row r="16" spans="1:22" s="1" customFormat="1" x14ac:dyDescent="0.2">
      <c r="A16" s="18" t="s">
        <v>11</v>
      </c>
      <c r="B16" s="16"/>
      <c r="C16" s="13"/>
      <c r="D16" s="21">
        <f>B16*C16</f>
        <v>0</v>
      </c>
      <c r="E16" s="25">
        <f t="shared" si="1"/>
        <v>2489</v>
      </c>
      <c r="F16" s="14">
        <f t="shared" si="8"/>
        <v>2.4095633226195257</v>
      </c>
      <c r="G16" s="26">
        <f t="shared" si="10"/>
        <v>5997.4031099999993</v>
      </c>
      <c r="H16" s="32">
        <v>2000</v>
      </c>
      <c r="I16" s="14">
        <v>2.65347</v>
      </c>
      <c r="J16" s="26">
        <f t="shared" si="2"/>
        <v>5306.94</v>
      </c>
      <c r="K16" s="32">
        <v>489</v>
      </c>
      <c r="L16" s="14">
        <v>1.4119900000000001</v>
      </c>
      <c r="M16" s="26">
        <f t="shared" si="3"/>
        <v>690.46311000000003</v>
      </c>
      <c r="N16" s="25">
        <f t="shared" si="4"/>
        <v>13592030</v>
      </c>
      <c r="O16" s="14">
        <f t="shared" si="9"/>
        <v>2.782030377780214</v>
      </c>
      <c r="P16" s="21">
        <f t="shared" si="5"/>
        <v>37813440.355700001</v>
      </c>
      <c r="Q16" s="32">
        <v>8287500</v>
      </c>
      <c r="R16" s="14">
        <v>2.7998500000000002</v>
      </c>
      <c r="S16" s="26">
        <f>Q16*R16</f>
        <v>23203756.875</v>
      </c>
      <c r="T16" s="25">
        <v>5304530</v>
      </c>
      <c r="U16" s="14">
        <v>2.7541899999999999</v>
      </c>
      <c r="V16" s="26">
        <f>T16*U16</f>
        <v>14609683.480699999</v>
      </c>
    </row>
    <row r="17" spans="1:22" s="1" customFormat="1" x14ac:dyDescent="0.2">
      <c r="A17" s="18" t="s">
        <v>12</v>
      </c>
      <c r="B17" s="16"/>
      <c r="C17" s="13"/>
      <c r="D17" s="21">
        <f t="shared" si="0"/>
        <v>0</v>
      </c>
      <c r="E17" s="25">
        <f>H17+K17</f>
        <v>2654</v>
      </c>
      <c r="F17" s="14">
        <f t="shared" si="8"/>
        <v>2.3776238809344381</v>
      </c>
      <c r="G17" s="26">
        <f t="shared" si="10"/>
        <v>6310.2137799999991</v>
      </c>
      <c r="H17" s="32">
        <v>2000</v>
      </c>
      <c r="I17" s="14">
        <v>2.6835499999999999</v>
      </c>
      <c r="J17" s="26">
        <f t="shared" si="2"/>
        <v>5367.0999999999995</v>
      </c>
      <c r="K17" s="32">
        <v>654</v>
      </c>
      <c r="L17" s="14">
        <v>1.44207</v>
      </c>
      <c r="M17" s="26">
        <f t="shared" si="3"/>
        <v>943.11378000000002</v>
      </c>
      <c r="N17" s="25">
        <f>Q17+T17</f>
        <v>15899842</v>
      </c>
      <c r="O17" s="14">
        <f t="shared" si="9"/>
        <v>2.7078899999999999</v>
      </c>
      <c r="P17" s="21">
        <f t="shared" si="5"/>
        <v>43055023.153379999</v>
      </c>
      <c r="Q17" s="32">
        <v>15899842</v>
      </c>
      <c r="R17" s="14">
        <v>2.7078899999999999</v>
      </c>
      <c r="S17" s="26">
        <f t="shared" si="6"/>
        <v>43055023.153379999</v>
      </c>
      <c r="T17" s="25">
        <v>0</v>
      </c>
      <c r="U17" s="14">
        <v>0</v>
      </c>
      <c r="V17" s="26">
        <f t="shared" si="7"/>
        <v>0</v>
      </c>
    </row>
    <row r="18" spans="1:22" s="1" customFormat="1" x14ac:dyDescent="0.2">
      <c r="A18" s="18" t="s">
        <v>13</v>
      </c>
      <c r="B18" s="16"/>
      <c r="C18" s="13"/>
      <c r="D18" s="21">
        <f t="shared" si="0"/>
        <v>0</v>
      </c>
      <c r="E18" s="25">
        <f>H18+K18</f>
        <v>0</v>
      </c>
      <c r="F18" s="14">
        <f t="shared" si="8"/>
        <v>0</v>
      </c>
      <c r="G18" s="26">
        <f>J18+M18</f>
        <v>0</v>
      </c>
      <c r="H18" s="32">
        <v>0</v>
      </c>
      <c r="I18" s="14">
        <v>0</v>
      </c>
      <c r="J18" s="26">
        <f t="shared" si="2"/>
        <v>0</v>
      </c>
      <c r="K18" s="32">
        <v>0</v>
      </c>
      <c r="L18" s="14">
        <v>0</v>
      </c>
      <c r="M18" s="26">
        <f t="shared" si="3"/>
        <v>0</v>
      </c>
      <c r="N18" s="25">
        <f t="shared" si="4"/>
        <v>13179582</v>
      </c>
      <c r="O18" s="14">
        <f t="shared" si="9"/>
        <v>2.5168200000000001</v>
      </c>
      <c r="P18" s="21">
        <f>S18+V18</f>
        <v>33170635.56924</v>
      </c>
      <c r="Q18" s="32">
        <v>13179582</v>
      </c>
      <c r="R18" s="14">
        <v>2.5168200000000001</v>
      </c>
      <c r="S18" s="26">
        <f t="shared" si="6"/>
        <v>33170635.56924</v>
      </c>
      <c r="T18" s="25">
        <v>0</v>
      </c>
      <c r="U18" s="14">
        <v>0</v>
      </c>
      <c r="V18" s="26">
        <f t="shared" si="7"/>
        <v>0</v>
      </c>
    </row>
    <row r="19" spans="1:22" s="1" customFormat="1" ht="13.5" thickBot="1" x14ac:dyDescent="0.25">
      <c r="A19" s="19" t="s">
        <v>14</v>
      </c>
      <c r="B19" s="16"/>
      <c r="C19" s="13"/>
      <c r="D19" s="21">
        <f t="shared" si="0"/>
        <v>0</v>
      </c>
      <c r="E19" s="27">
        <f>H19+K19</f>
        <v>0</v>
      </c>
      <c r="F19" s="28">
        <f t="shared" si="8"/>
        <v>0</v>
      </c>
      <c r="G19" s="29">
        <f>J19+M19</f>
        <v>0</v>
      </c>
      <c r="H19" s="35">
        <v>0</v>
      </c>
      <c r="I19" s="28">
        <v>0</v>
      </c>
      <c r="J19" s="29">
        <f t="shared" si="2"/>
        <v>0</v>
      </c>
      <c r="K19" s="35">
        <v>0</v>
      </c>
      <c r="L19" s="28">
        <v>0</v>
      </c>
      <c r="M19" s="29">
        <f t="shared" si="3"/>
        <v>0</v>
      </c>
      <c r="N19" s="27">
        <f t="shared" si="4"/>
        <v>14698291</v>
      </c>
      <c r="O19" s="28">
        <f t="shared" si="9"/>
        <v>2.6018699999999999</v>
      </c>
      <c r="P19" s="31">
        <f>S19+V19</f>
        <v>38243042.404169999</v>
      </c>
      <c r="Q19" s="35">
        <v>14698291</v>
      </c>
      <c r="R19" s="28">
        <v>2.6018699999999999</v>
      </c>
      <c r="S19" s="29">
        <f t="shared" si="6"/>
        <v>38243042.404169999</v>
      </c>
      <c r="T19" s="27">
        <v>0</v>
      </c>
      <c r="U19" s="28">
        <v>0</v>
      </c>
      <c r="V19" s="29">
        <f t="shared" si="7"/>
        <v>0</v>
      </c>
    </row>
    <row r="20" spans="1:22" s="2" customFormat="1" ht="13.5" thickBot="1" x14ac:dyDescent="0.25">
      <c r="A20" s="10" t="s">
        <v>15</v>
      </c>
      <c r="B20" s="11">
        <f>IF(D20=0,0,D20/C20)</f>
        <v>0</v>
      </c>
      <c r="C20" s="12">
        <f>SUM(C8:C19)</f>
        <v>0</v>
      </c>
      <c r="D20" s="36">
        <f>SUM(D8:D19)</f>
        <v>0</v>
      </c>
      <c r="E20" s="37">
        <f>SUM(E8:E19)</f>
        <v>18989</v>
      </c>
      <c r="F20" s="38">
        <f>IF(E20=0,0,G20/E20)</f>
        <v>2.503095712254463</v>
      </c>
      <c r="G20" s="39">
        <f>SUM(G8:G19)</f>
        <v>47531.284480000002</v>
      </c>
      <c r="H20" s="37">
        <f>SUM(H8:H19)</f>
        <v>14673</v>
      </c>
      <c r="I20" s="38">
        <f>IF(H20=0,0,J20/H20)</f>
        <v>2.3960571423703398</v>
      </c>
      <c r="J20" s="39">
        <f>SUM(J8:J19)</f>
        <v>35157.346449999997</v>
      </c>
      <c r="K20" s="40">
        <f>SUM(K8:K19)</f>
        <v>4316</v>
      </c>
      <c r="L20" s="41">
        <f>IF(M20=0,0,M20/K20)</f>
        <v>2.8669921292863765</v>
      </c>
      <c r="M20" s="42">
        <f>SUM(M8:M19)</f>
        <v>12373.938030000001</v>
      </c>
      <c r="N20" s="37">
        <f>SUM(N8:N19)</f>
        <v>99082950</v>
      </c>
      <c r="O20" s="38">
        <f t="shared" si="9"/>
        <v>2.606312197403287</v>
      </c>
      <c r="P20" s="39">
        <f>SUM(P8:P19)</f>
        <v>258241101.13970003</v>
      </c>
      <c r="Q20" s="37">
        <f>SUM(Q8:Q19)</f>
        <v>82255935</v>
      </c>
      <c r="R20" s="43">
        <f>IF(Q20=0,0,S20/Q20)</f>
        <v>2.6142204150760673</v>
      </c>
      <c r="S20" s="44">
        <f>SUM(S8:S19)</f>
        <v>215035144.53817001</v>
      </c>
      <c r="T20" s="45">
        <f>SUM(T8:T19)</f>
        <v>16827015</v>
      </c>
      <c r="U20" s="38">
        <f>IF(T20=0,0,V20/T20)</f>
        <v>2.5676542513054157</v>
      </c>
      <c r="V20" s="39">
        <f>SUM(V8:V19)</f>
        <v>43205956.601530001</v>
      </c>
    </row>
    <row r="24" spans="1:22" x14ac:dyDescent="0.2">
      <c r="J24" s="46"/>
    </row>
    <row r="25" spans="1:22" x14ac:dyDescent="0.2">
      <c r="O25" s="46"/>
    </row>
    <row r="26" spans="1:22" x14ac:dyDescent="0.2">
      <c r="O26" s="47"/>
    </row>
    <row r="28" spans="1:22" x14ac:dyDescent="0.2">
      <c r="P28" s="46"/>
    </row>
  </sheetData>
  <mergeCells count="11">
    <mergeCell ref="K6:M6"/>
    <mergeCell ref="N6:P6"/>
    <mergeCell ref="Q6:S6"/>
    <mergeCell ref="T6:V6"/>
    <mergeCell ref="A2:V3"/>
    <mergeCell ref="A5:A7"/>
    <mergeCell ref="B5:D6"/>
    <mergeCell ref="E5:M5"/>
    <mergeCell ref="N5:V5"/>
    <mergeCell ref="E6:G6"/>
    <mergeCell ref="H6:J6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Кузин Сергей Алексеевич</cp:lastModifiedBy>
  <cp:lastPrinted>2018-02-07T14:35:21Z</cp:lastPrinted>
  <dcterms:created xsi:type="dcterms:W3CDTF">1996-10-08T23:32:33Z</dcterms:created>
  <dcterms:modified xsi:type="dcterms:W3CDTF">2020-01-29T07:39:20Z</dcterms:modified>
</cp:coreProperties>
</file>